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 activeTab="8"/>
  </bookViews>
  <sheets>
    <sheet name="مرتبات يناير " sheetId="1" r:id="rId1"/>
    <sheet name="سلاسل البيانات " sheetId="2" r:id="rId2"/>
    <sheet name="f" sheetId="4" r:id="rId3"/>
    <sheet name="ff" sheetId="5" r:id="rId4"/>
    <sheet name="and or " sheetId="6" r:id="rId5"/>
    <sheet name="or" sheetId="7" r:id="rId6"/>
    <sheet name="count if " sheetId="8" r:id="rId7"/>
    <sheet name="TEXT" sheetId="9" r:id="rId8"/>
    <sheet name="DV" sheetId="10" r:id="rId9"/>
  </sheets>
  <definedNames>
    <definedName name="hfru">'مرتبات يناير '!$A$1:$B$3</definedName>
  </definedNames>
  <calcPr calcId="144525"/>
</workbook>
</file>

<file path=xl/calcChain.xml><?xml version="1.0" encoding="utf-8"?>
<calcChain xmlns="http://schemas.openxmlformats.org/spreadsheetml/2006/main">
  <c r="D3" i="9" l="1"/>
  <c r="D4" i="9"/>
  <c r="D5" i="9"/>
  <c r="C3" i="9"/>
  <c r="C4" i="9"/>
  <c r="C5" i="9"/>
  <c r="B3" i="9"/>
  <c r="B4" i="9"/>
  <c r="B5" i="9"/>
  <c r="B2" i="9"/>
  <c r="D2" i="9"/>
  <c r="C2" i="9"/>
  <c r="F16" i="8"/>
  <c r="G13" i="8"/>
  <c r="I16" i="8"/>
  <c r="H10" i="8"/>
  <c r="H7" i="8"/>
  <c r="G11" i="7"/>
  <c r="G3" i="7"/>
  <c r="G4" i="7"/>
  <c r="G5" i="7"/>
  <c r="G6" i="7"/>
  <c r="G7" i="7"/>
  <c r="G8" i="7"/>
  <c r="G9" i="7"/>
  <c r="G10" i="7"/>
  <c r="G2" i="7"/>
  <c r="F3" i="7"/>
  <c r="F4" i="7"/>
  <c r="F5" i="7"/>
  <c r="F6" i="7"/>
  <c r="F7" i="7"/>
  <c r="F8" i="7"/>
  <c r="F9" i="7"/>
  <c r="F10" i="7"/>
  <c r="F11" i="7"/>
  <c r="F2" i="7"/>
  <c r="F3" i="6"/>
  <c r="F4" i="6"/>
  <c r="F5" i="6"/>
  <c r="F6" i="6"/>
  <c r="F7" i="6"/>
  <c r="F8" i="6"/>
  <c r="F9" i="6"/>
  <c r="F10" i="6"/>
  <c r="F11" i="6"/>
  <c r="F2" i="6"/>
  <c r="H2" i="5"/>
  <c r="H3" i="5"/>
  <c r="H4" i="5"/>
  <c r="H5" i="5"/>
  <c r="H6" i="5"/>
  <c r="H7" i="5"/>
  <c r="H8" i="5"/>
  <c r="H9" i="5"/>
  <c r="H10" i="5"/>
  <c r="H11" i="5"/>
  <c r="G3" i="5"/>
  <c r="G4" i="5"/>
  <c r="G5" i="5"/>
  <c r="G6" i="5"/>
  <c r="G7" i="5"/>
  <c r="G8" i="5"/>
  <c r="G9" i="5"/>
  <c r="G10" i="5"/>
  <c r="G11" i="5"/>
  <c r="G2" i="5"/>
  <c r="H3" i="4"/>
  <c r="H4" i="4"/>
  <c r="H5" i="4"/>
  <c r="H6" i="4"/>
  <c r="H7" i="4"/>
  <c r="H8" i="4"/>
  <c r="H9" i="4"/>
  <c r="H10" i="4"/>
  <c r="H11" i="4"/>
  <c r="H2" i="4"/>
  <c r="G3" i="4"/>
  <c r="G4" i="4"/>
  <c r="G5" i="4"/>
  <c r="G6" i="4"/>
  <c r="G7" i="4"/>
  <c r="G8" i="4"/>
  <c r="G9" i="4"/>
  <c r="G10" i="4"/>
  <c r="G11" i="4"/>
  <c r="G2" i="4"/>
  <c r="K7" i="1"/>
  <c r="D15" i="1"/>
  <c r="E15" i="1"/>
  <c r="F15" i="1" s="1"/>
  <c r="D14" i="1"/>
  <c r="E14" i="1" s="1"/>
  <c r="F14" i="1" s="1"/>
  <c r="D13" i="1"/>
  <c r="E13" i="1"/>
  <c r="F13" i="1" s="1"/>
  <c r="D12" i="1"/>
  <c r="E3" i="1"/>
  <c r="F3" i="1" s="1"/>
  <c r="G3" i="1" s="1"/>
  <c r="G4" i="1"/>
  <c r="G8" i="1"/>
  <c r="E11" i="1"/>
  <c r="F11" i="1" s="1"/>
  <c r="G11" i="1" s="1"/>
  <c r="E4" i="1"/>
  <c r="F4" i="1" s="1"/>
  <c r="H4" i="1" s="1"/>
  <c r="E5" i="1"/>
  <c r="F5" i="1" s="1"/>
  <c r="E6" i="1"/>
  <c r="F6" i="1" s="1"/>
  <c r="E7" i="1"/>
  <c r="F7" i="1" s="1"/>
  <c r="G7" i="1" s="1"/>
  <c r="E8" i="1"/>
  <c r="F8" i="1" s="1"/>
  <c r="H8" i="1" s="1"/>
  <c r="E9" i="1"/>
  <c r="F9" i="1" s="1"/>
  <c r="E10" i="1"/>
  <c r="F10" i="1" s="1"/>
  <c r="E2" i="1"/>
  <c r="F2" i="1" s="1"/>
  <c r="G15" i="1" l="1"/>
  <c r="H15" i="1" s="1"/>
  <c r="G10" i="1"/>
  <c r="H10" i="1" s="1"/>
  <c r="G6" i="1"/>
  <c r="H6" i="1" s="1"/>
  <c r="G2" i="1"/>
  <c r="H2" i="1" s="1"/>
  <c r="H11" i="1"/>
  <c r="H7" i="1"/>
  <c r="H3" i="1"/>
  <c r="G14" i="1"/>
  <c r="H14" i="1" s="1"/>
  <c r="G9" i="1"/>
  <c r="H9" i="1" s="1"/>
  <c r="G5" i="1"/>
  <c r="H5" i="1" s="1"/>
  <c r="G13" i="1"/>
  <c r="H13" i="1" s="1"/>
  <c r="F12" i="1"/>
  <c r="G12" i="1" s="1"/>
  <c r="H12" i="1" s="1"/>
</calcChain>
</file>

<file path=xl/sharedStrings.xml><?xml version="1.0" encoding="utf-8"?>
<sst xmlns="http://schemas.openxmlformats.org/spreadsheetml/2006/main" count="348" uniqueCount="92">
  <si>
    <t>م</t>
  </si>
  <si>
    <t xml:space="preserve">الاسم </t>
  </si>
  <si>
    <t xml:space="preserve">ابراهيم دسوقى محمد </t>
  </si>
  <si>
    <t>\احمد</t>
  </si>
  <si>
    <t>محمد</t>
  </si>
  <si>
    <t>محمود</t>
  </si>
  <si>
    <t>ابراهيم دسوفي محمد</t>
  </si>
  <si>
    <t>نور</t>
  </si>
  <si>
    <t>مؤمن</t>
  </si>
  <si>
    <t>ابراهيم دسوقي محمد</t>
  </si>
  <si>
    <t>شمس</t>
  </si>
  <si>
    <t>العنوان</t>
  </si>
  <si>
    <t xml:space="preserve">قنا </t>
  </si>
  <si>
    <t>القاهره</t>
  </si>
  <si>
    <t>الاسكندريه</t>
  </si>
  <si>
    <t>الاقصر</t>
  </si>
  <si>
    <t>الراتب</t>
  </si>
  <si>
    <t xml:space="preserve">الحافز </t>
  </si>
  <si>
    <t xml:space="preserve">الاجمالى </t>
  </si>
  <si>
    <t>الضريبه</t>
  </si>
  <si>
    <t xml:space="preserve">صافلى المستحق </t>
  </si>
  <si>
    <t>اعل قيمه</t>
  </si>
  <si>
    <t xml:space="preserve">اقل قيمه </t>
  </si>
  <si>
    <t>الصلفى</t>
  </si>
  <si>
    <t>الاحد</t>
  </si>
  <si>
    <t xml:space="preserve">الاثنين </t>
  </si>
  <si>
    <t>الثلاثاء</t>
  </si>
  <si>
    <t>الأربعاء</t>
  </si>
  <si>
    <t>الخميس</t>
  </si>
  <si>
    <t>الجمعة</t>
  </si>
  <si>
    <t>السبت</t>
  </si>
  <si>
    <t>الأحد</t>
  </si>
  <si>
    <t>الإثنين</t>
  </si>
  <si>
    <t xml:space="preserve">يناير </t>
  </si>
  <si>
    <t>فبراير</t>
  </si>
  <si>
    <t>مارس</t>
  </si>
  <si>
    <t>أبريل</t>
  </si>
  <si>
    <t>مايو</t>
  </si>
  <si>
    <t>يونيو</t>
  </si>
  <si>
    <t>يوليو</t>
  </si>
  <si>
    <t>أغسطس</t>
  </si>
  <si>
    <t>سبتمبر</t>
  </si>
  <si>
    <t>أكتوبر</t>
  </si>
  <si>
    <t>نوفمبر</t>
  </si>
  <si>
    <t>ديسمبر</t>
  </si>
  <si>
    <t>يناير</t>
  </si>
  <si>
    <t>ايديال</t>
  </si>
  <si>
    <t>بلح</t>
  </si>
  <si>
    <t>زانوسي</t>
  </si>
  <si>
    <t>مانجا</t>
  </si>
  <si>
    <t>كريازى</t>
  </si>
  <si>
    <t>سوبر\</t>
  </si>
  <si>
    <t>تفاح</t>
  </si>
  <si>
    <t>عنب</t>
  </si>
  <si>
    <t>خوخ</t>
  </si>
  <si>
    <t>رمان</t>
  </si>
  <si>
    <t>سوبر</t>
  </si>
  <si>
    <t>الحافز</t>
  </si>
  <si>
    <t>الاسم</t>
  </si>
  <si>
    <t>الوظيفه</t>
  </si>
  <si>
    <t>المبيعات</t>
  </si>
  <si>
    <t>ابراهيم دوسوقى محمد</t>
  </si>
  <si>
    <t>احمد</t>
  </si>
  <si>
    <t>على</t>
  </si>
  <si>
    <t xml:space="preserve">بدر </t>
  </si>
  <si>
    <t xml:space="preserve">مومن </t>
  </si>
  <si>
    <t>حسام</t>
  </si>
  <si>
    <t>سمش</t>
  </si>
  <si>
    <t>فكف</t>
  </si>
  <si>
    <t xml:space="preserve">مندوب </t>
  </si>
  <si>
    <t>مدرس</t>
  </si>
  <si>
    <t>محاسب</t>
  </si>
  <si>
    <t>مهندس</t>
  </si>
  <si>
    <t>دكتور</t>
  </si>
  <si>
    <t>نقاش</t>
  </si>
  <si>
    <t>الحافز بالنسبه</t>
  </si>
  <si>
    <t>التقدير</t>
  </si>
  <si>
    <t>الخبره</t>
  </si>
  <si>
    <t>الحاله</t>
  </si>
  <si>
    <t>ممتاز</t>
  </si>
  <si>
    <t>جيدجدا</t>
  </si>
  <si>
    <t xml:space="preserve">جيد </t>
  </si>
  <si>
    <t>ممقبول</t>
  </si>
  <si>
    <t>عدد المحاسبين</t>
  </si>
  <si>
    <t>NAME</t>
  </si>
  <si>
    <t>UPPER</t>
  </si>
  <si>
    <t>LOWER</t>
  </si>
  <si>
    <t>PROPAR</t>
  </si>
  <si>
    <t>ibrAhim eldeSoUKY mOhaMed</t>
  </si>
  <si>
    <t>ail mohamed ahmed</t>
  </si>
  <si>
    <t>mahmoud mohamed ail</t>
  </si>
  <si>
    <t>mohamed ibrahim mahmoud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</si>
</sst>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ج.م.‏&quot;\ * #,##0.00_-;_-&quot;ج.م.‏&quot;\ * #,##0.00\-;_-&quot;ج.م.‏&quot;\ * &quot;-&quot;??_-;_-@_-"/>
  </numFmts>
  <fonts count="4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5" tint="-0.249977111117893"/>
      <name val="Arial"/>
      <family val="2"/>
      <scheme val="minor"/>
    </font>
    <font>
      <sz val="11"/>
      <color theme="1" tint="4.9989318521683403E-2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3" fillId="2" borderId="0" xfId="0" applyFont="1" applyFill="1"/>
    <xf numFmtId="0" fontId="0" fillId="2" borderId="0" xfId="0" applyFill="1"/>
    <xf numFmtId="0" fontId="2" fillId="2" borderId="0" xfId="0" applyFont="1" applyFill="1"/>
    <xf numFmtId="0" fontId="0" fillId="0" borderId="0" xfId="0" applyBorder="1"/>
    <xf numFmtId="0" fontId="0" fillId="0" borderId="1" xfId="0" applyBorder="1"/>
    <xf numFmtId="44" fontId="0" fillId="2" borderId="0" xfId="1" applyFont="1" applyFill="1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2" borderId="0" xfId="0" applyNumberFormat="1" applyFill="1"/>
    <xf numFmtId="0" fontId="0" fillId="3" borderId="2" xfId="0" applyFill="1" applyBorder="1"/>
    <xf numFmtId="0" fontId="0" fillId="4" borderId="2" xfId="0" applyFill="1" applyBorder="1"/>
    <xf numFmtId="0" fontId="0" fillId="3" borderId="3" xfId="0" applyFill="1" applyBorder="1"/>
    <xf numFmtId="0" fontId="0" fillId="4" borderId="2" xfId="0" applyFill="1" applyBorder="1" applyAlignment="1">
      <alignment horizontal="center" vertical="center"/>
    </xf>
    <xf numFmtId="0" fontId="0" fillId="5" borderId="2" xfId="0" applyFill="1" applyBorder="1"/>
  </cellXfs>
  <cellStyles count="2">
    <cellStyle name="Currency" xfId="1" builtinId="4"/>
    <cellStyle name="Normal" xfId="0" builtinId="0"/>
  </cellStyles>
  <dxfs count="10">
    <dxf>
      <numFmt numFmtId="0" formatCode="General"/>
      <fill>
        <patternFill>
          <fgColor indexed="64"/>
          <bgColor theme="0"/>
        </patternFill>
      </fill>
    </dxf>
    <dxf>
      <numFmt numFmtId="0" formatCode="General"/>
      <fill>
        <patternFill patternType="solid">
          <fgColor indexed="64"/>
          <bgColor theme="0"/>
        </patternFill>
      </fill>
    </dxf>
    <dxf>
      <numFmt numFmtId="0" formatCode="General"/>
      <fill>
        <patternFill>
          <fgColor indexed="64"/>
          <bgColor theme="0"/>
        </patternFill>
      </fill>
    </dxf>
    <dxf>
      <numFmt numFmtId="0" formatCode="General"/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 tint="4.9989318521683403E-2"/>
        <name val="Arial"/>
        <scheme val="minor"/>
      </font>
      <fill>
        <patternFill patternType="solid">
          <fgColor indexed="64"/>
          <bgColor theme="0"/>
        </patternFill>
      </fill>
    </dxf>
    <dxf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ables/table1.xml><?xml version="1.0" encoding="utf-8"?>
<table xmlns="http://schemas.openxmlformats.org/spreadsheetml/2006/main" id="1" name="Table1" displayName="Table1" ref="A1:H15" totalsRowShown="0" headerRowDxfId="6" dataDxfId="5">
  <autoFilter ref="A1:H15"/>
  <tableColumns count="8">
    <tableColumn id="1" name="م" dataDxfId="9"/>
    <tableColumn id="2" name="الاسم " dataDxfId="4"/>
    <tableColumn id="3" name="العنوان" dataDxfId="8"/>
    <tableColumn id="4" name="الراتب" dataDxfId="7"/>
    <tableColumn id="6" name="الحافز " dataDxfId="3">
      <calculatedColumnFormula>Table1[[#This Row],[الراتب]]*20%</calculatedColumnFormula>
    </tableColumn>
    <tableColumn id="7" name="الاجمالى " dataDxfId="2">
      <calculatedColumnFormula>Table1[[#This Row],[الحافز ]]+Table1[[#This Row],[الراتب]]</calculatedColumnFormula>
    </tableColumn>
    <tableColumn id="13" name="الضريبه" dataDxfId="1">
      <calculatedColumnFormula>Table1[[#This Row],[الاجمالى ]]*5%</calculatedColumnFormula>
    </tableColumn>
    <tableColumn id="8" name="صافلى المستحق " dataDxfId="0">
      <calculatedColumnFormula>Table1[[#This Row],[الاجمالى ]]-Table1[[#This Row],[الضريبه]]</calculatedColumnFormula>
    </tableColumn>
  </tableColumns>
  <tableStyleInfo name="TableStyleMedium2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6"/>
  <sheetViews>
    <sheetView rightToLeft="1" zoomScaleNormal="100" workbookViewId="0">
      <selection activeCell="P6" sqref="P6"/>
    </sheetView>
  </sheetViews>
  <sheetFormatPr defaultRowHeight="14.25" x14ac:dyDescent="0.2"/>
  <cols>
    <col min="1" max="1" width="8.5" customWidth="1"/>
    <col min="2" max="2" width="13.75" bestFit="1" customWidth="1"/>
    <col min="3" max="3" width="9.125" customWidth="1"/>
    <col min="4" max="4" width="9.875" customWidth="1"/>
    <col min="8" max="8" width="12.875" customWidth="1"/>
    <col min="10" max="16" width="10.125" customWidth="1"/>
  </cols>
  <sheetData>
    <row r="1" spans="1:20" x14ac:dyDescent="0.2">
      <c r="A1" s="1" t="s">
        <v>0</v>
      </c>
      <c r="B1" s="1" t="s">
        <v>1</v>
      </c>
      <c r="C1" s="1" t="s">
        <v>11</v>
      </c>
      <c r="D1" s="1" t="s">
        <v>16</v>
      </c>
      <c r="E1" s="1" t="s">
        <v>17</v>
      </c>
      <c r="F1" s="1" t="s">
        <v>18</v>
      </c>
      <c r="G1" s="1" t="s">
        <v>19</v>
      </c>
      <c r="H1" s="1" t="s">
        <v>20</v>
      </c>
    </row>
    <row r="2" spans="1:20" x14ac:dyDescent="0.2">
      <c r="A2" s="1">
        <v>1</v>
      </c>
      <c r="B2" s="1" t="s">
        <v>2</v>
      </c>
      <c r="C2" s="1" t="s">
        <v>12</v>
      </c>
      <c r="D2" s="1">
        <v>2000</v>
      </c>
      <c r="E2" s="2">
        <f>Table1[[#This Row],[الراتب]]*20%</f>
        <v>400</v>
      </c>
      <c r="F2" s="2">
        <f>Table1[[#This Row],[الحافز ]]+Table1[[#This Row],[الراتب]]</f>
        <v>2400</v>
      </c>
      <c r="G2" s="2">
        <f>Table1[[#This Row],[الاجمالى ]]*5%</f>
        <v>120</v>
      </c>
      <c r="H2" s="2">
        <f>Table1[[#This Row],[الاجمالى ]]-Table1[[#This Row],[الضريبه]]</f>
        <v>2280</v>
      </c>
    </row>
    <row r="3" spans="1:20" x14ac:dyDescent="0.2">
      <c r="A3" s="1">
        <v>2</v>
      </c>
      <c r="B3" s="1" t="s">
        <v>3</v>
      </c>
      <c r="C3" s="1" t="s">
        <v>13</v>
      </c>
      <c r="D3" s="1">
        <v>1000</v>
      </c>
      <c r="E3" s="2">
        <f>Table1[[#This Row],[الراتب]]*20%</f>
        <v>200</v>
      </c>
      <c r="F3" s="2">
        <f>Table1[[#This Row],[الحافز ]]+Table1[[#This Row],[الراتب]]</f>
        <v>1200</v>
      </c>
      <c r="G3" s="2">
        <f>Table1[[#This Row],[الاجمالى ]]*5%</f>
        <v>60</v>
      </c>
      <c r="H3" s="2">
        <f>Table1[[#This Row],[الاجمالى ]]-Table1[[#This Row],[الضريبه]]</f>
        <v>1140</v>
      </c>
      <c r="R3" s="4"/>
      <c r="S3" s="4"/>
    </row>
    <row r="4" spans="1:20" x14ac:dyDescent="0.2">
      <c r="A4" s="1">
        <v>3</v>
      </c>
      <c r="B4" s="1" t="s">
        <v>4</v>
      </c>
      <c r="C4" s="1" t="s">
        <v>14</v>
      </c>
      <c r="D4" s="1">
        <v>1300</v>
      </c>
      <c r="E4" s="2">
        <f>Table1[[#This Row],[الراتب]]*20%</f>
        <v>260</v>
      </c>
      <c r="F4" s="2">
        <f>Table1[[#This Row],[الحافز ]]+Table1[[#This Row],[الراتب]]</f>
        <v>1560</v>
      </c>
      <c r="G4" s="2">
        <f>Table1[[#This Row],[الاجمالى ]]*5%</f>
        <v>78</v>
      </c>
      <c r="H4" s="2">
        <f>Table1[[#This Row],[الاجمالى ]]-Table1[[#This Row],[الضريبه]]</f>
        <v>1482</v>
      </c>
      <c r="R4" s="4"/>
      <c r="S4" s="4"/>
    </row>
    <row r="5" spans="1:20" x14ac:dyDescent="0.2">
      <c r="A5" s="1">
        <v>4</v>
      </c>
      <c r="B5" s="1" t="s">
        <v>5</v>
      </c>
      <c r="C5" s="1" t="s">
        <v>13</v>
      </c>
      <c r="D5" s="1">
        <v>1400</v>
      </c>
      <c r="E5" s="2">
        <f>Table1[[#This Row],[الراتب]]*20%</f>
        <v>280</v>
      </c>
      <c r="F5" s="2">
        <f>Table1[[#This Row],[الحافز ]]+Table1[[#This Row],[الراتب]]</f>
        <v>1680</v>
      </c>
      <c r="G5" s="2">
        <f>Table1[[#This Row],[الاجمالى ]]*5%</f>
        <v>84</v>
      </c>
      <c r="H5" s="2">
        <f>Table1[[#This Row],[الاجمالى ]]-Table1[[#This Row],[الضريبه]]</f>
        <v>1596</v>
      </c>
      <c r="P5" s="4"/>
      <c r="Q5" s="4"/>
      <c r="R5" s="4"/>
      <c r="S5" s="4"/>
      <c r="T5" s="4"/>
    </row>
    <row r="6" spans="1:20" x14ac:dyDescent="0.2">
      <c r="A6" s="1">
        <v>5</v>
      </c>
      <c r="B6" s="1" t="s">
        <v>6</v>
      </c>
      <c r="C6" s="1" t="s">
        <v>15</v>
      </c>
      <c r="D6" s="1">
        <v>1600</v>
      </c>
      <c r="E6" s="2">
        <f>Table1[[#This Row],[الراتب]]*20%</f>
        <v>320</v>
      </c>
      <c r="F6" s="2">
        <f>Table1[[#This Row],[الحافز ]]+Table1[[#This Row],[الراتب]]</f>
        <v>1920</v>
      </c>
      <c r="G6" s="2">
        <f>Table1[[#This Row],[الاجمالى ]]*5%</f>
        <v>96</v>
      </c>
      <c r="H6" s="2">
        <f>Table1[[#This Row],[الاجمالى ]]-Table1[[#This Row],[الضريبه]]</f>
        <v>1824</v>
      </c>
      <c r="P6" s="4"/>
      <c r="Q6" s="4"/>
      <c r="R6" s="4"/>
      <c r="S6" s="4"/>
      <c r="T6" s="4"/>
    </row>
    <row r="7" spans="1:20" x14ac:dyDescent="0.2">
      <c r="A7" s="1">
        <v>6</v>
      </c>
      <c r="B7" s="1" t="s">
        <v>7</v>
      </c>
      <c r="C7" s="1" t="s">
        <v>13</v>
      </c>
      <c r="D7" s="1">
        <v>1600</v>
      </c>
      <c r="E7" s="2">
        <f>Table1[[#This Row],[الراتب]]*20%</f>
        <v>320</v>
      </c>
      <c r="F7" s="2">
        <f>Table1[[#This Row],[الحافز ]]+Table1[[#This Row],[الراتب]]</f>
        <v>1920</v>
      </c>
      <c r="G7" s="2">
        <f>Table1[[#This Row],[الاجمالى ]]*5%</f>
        <v>96</v>
      </c>
      <c r="H7" s="2">
        <f>Table1[[#This Row],[الاجمالى ]]-Table1[[#This Row],[الضريبه]]</f>
        <v>1824</v>
      </c>
      <c r="K7">
        <f>COUNT(Table1[[الراتب]:[صافلى المستحق ]])</f>
        <v>68</v>
      </c>
      <c r="P7" s="4"/>
      <c r="Q7" s="4"/>
      <c r="R7" s="4"/>
      <c r="S7" s="4"/>
      <c r="T7" s="4"/>
    </row>
    <row r="8" spans="1:20" x14ac:dyDescent="0.2">
      <c r="A8" s="1">
        <v>7</v>
      </c>
      <c r="B8" s="1" t="s">
        <v>8</v>
      </c>
      <c r="C8" s="1" t="s">
        <v>12</v>
      </c>
      <c r="D8" s="1">
        <v>1700</v>
      </c>
      <c r="E8" s="2">
        <f>Table1[[#This Row],[الراتب]]*20%</f>
        <v>340</v>
      </c>
      <c r="F8" s="2">
        <f>Table1[[#This Row],[الحافز ]]+Table1[[#This Row],[الراتب]]</f>
        <v>2040</v>
      </c>
      <c r="G8" s="2">
        <f>Table1[[#This Row],[الاجمالى ]]*5%</f>
        <v>102</v>
      </c>
      <c r="H8" s="2">
        <f>Table1[[#This Row],[الاجمالى ]]-Table1[[#This Row],[الضريبه]]</f>
        <v>1938</v>
      </c>
      <c r="P8" s="4"/>
      <c r="Q8" s="4"/>
      <c r="R8" s="4"/>
      <c r="S8" s="4"/>
      <c r="T8" s="4"/>
    </row>
    <row r="9" spans="1:20" x14ac:dyDescent="0.2">
      <c r="A9" s="1">
        <v>8</v>
      </c>
      <c r="B9" s="1" t="s">
        <v>9</v>
      </c>
      <c r="C9" s="1" t="s">
        <v>12</v>
      </c>
      <c r="D9" s="1">
        <v>1900</v>
      </c>
      <c r="E9" s="2">
        <f>Table1[[#This Row],[الراتب]]*20%</f>
        <v>380</v>
      </c>
      <c r="F9" s="2">
        <f>Table1[[#This Row],[الحافز ]]+Table1[[#This Row],[الراتب]]</f>
        <v>2280</v>
      </c>
      <c r="G9" s="2">
        <f>Table1[[#This Row],[الاجمالى ]]*5%</f>
        <v>114</v>
      </c>
      <c r="H9" s="2">
        <f>Table1[[#This Row],[الاجمالى ]]-Table1[[#This Row],[الضريبه]]</f>
        <v>2166</v>
      </c>
      <c r="J9" s="7"/>
      <c r="K9" s="7"/>
      <c r="P9" s="4"/>
      <c r="Q9" s="4"/>
      <c r="R9" s="4"/>
      <c r="S9" s="4"/>
      <c r="T9" s="4"/>
    </row>
    <row r="10" spans="1:20" x14ac:dyDescent="0.2">
      <c r="A10" s="1">
        <v>9</v>
      </c>
      <c r="B10" s="1" t="s">
        <v>10</v>
      </c>
      <c r="C10" s="1" t="s">
        <v>14</v>
      </c>
      <c r="D10" s="1">
        <v>1800</v>
      </c>
      <c r="E10" s="2">
        <f>Table1[[#This Row],[الراتب]]*20%</f>
        <v>360</v>
      </c>
      <c r="F10" s="2">
        <f>Table1[[#This Row],[الحافز ]]+Table1[[#This Row],[الراتب]]</f>
        <v>2160</v>
      </c>
      <c r="G10" s="2">
        <f>Table1[[#This Row],[الاجمالى ]]*5%</f>
        <v>108</v>
      </c>
      <c r="H10" s="2">
        <f>Table1[[#This Row],[الاجمالى ]]-Table1[[#This Row],[الضريبه]]</f>
        <v>2052</v>
      </c>
      <c r="P10" s="4"/>
      <c r="Q10" s="4"/>
      <c r="R10" s="5"/>
      <c r="S10" s="5"/>
      <c r="T10" s="4"/>
    </row>
    <row r="11" spans="1:20" x14ac:dyDescent="0.2">
      <c r="A11" s="3">
        <v>10</v>
      </c>
      <c r="B11" s="3"/>
      <c r="C11" s="3"/>
      <c r="D11" s="3"/>
      <c r="E11" s="2">
        <f>Table1[[#This Row],[الراتب]]*20%</f>
        <v>0</v>
      </c>
      <c r="F11" s="2">
        <f>Table1[[#This Row],[الحافز ]]+Table1[[#This Row],[الراتب]]</f>
        <v>0</v>
      </c>
      <c r="G11" s="2">
        <f>Table1[[#This Row],[الاجمالى ]]*5%</f>
        <v>0</v>
      </c>
      <c r="H11" s="2">
        <f>Table1[[#This Row],[الاجمالى ]]-Table1[[#This Row],[الضريبه]]</f>
        <v>0</v>
      </c>
      <c r="J11" s="8"/>
      <c r="K11" s="8"/>
      <c r="L11" s="8"/>
      <c r="M11" s="8"/>
      <c r="N11" s="8"/>
      <c r="O11" s="8"/>
      <c r="P11" s="8"/>
      <c r="Q11" s="5"/>
      <c r="R11" s="5"/>
      <c r="S11" s="5"/>
      <c r="T11" s="5"/>
    </row>
    <row r="12" spans="1:20" x14ac:dyDescent="0.2">
      <c r="A12" s="6" t="s">
        <v>18</v>
      </c>
      <c r="B12" s="6"/>
      <c r="C12" s="2"/>
      <c r="D12" s="2">
        <f>SUBTOTAL(104,D2:D11)</f>
        <v>2000</v>
      </c>
      <c r="E12" s="9"/>
      <c r="F12" s="2">
        <f>Table1[[#This Row],[الحافز ]]+Table1[[#This Row],[الراتب]]</f>
        <v>2000</v>
      </c>
      <c r="G12" s="2">
        <f>Table1[[#This Row],[الاجمالى ]]*5%</f>
        <v>100</v>
      </c>
      <c r="H12" s="2">
        <f>Table1[[#This Row],[الاجمالى ]]-Table1[[#This Row],[الضريبه]]</f>
        <v>1900</v>
      </c>
      <c r="J12" s="8"/>
      <c r="K12" s="8"/>
      <c r="L12" s="8"/>
      <c r="M12" s="8"/>
      <c r="N12" s="8"/>
      <c r="O12" s="8"/>
      <c r="P12" s="8"/>
    </row>
    <row r="13" spans="1:20" x14ac:dyDescent="0.2">
      <c r="A13" s="2" t="s">
        <v>21</v>
      </c>
      <c r="B13" s="2"/>
      <c r="C13" s="2"/>
      <c r="D13" s="2">
        <f>SUBTOTAL(104,D2:D12)</f>
        <v>2000</v>
      </c>
      <c r="E13" s="2">
        <f>Table1[[#This Row],[الراتب]]*20%</f>
        <v>400</v>
      </c>
      <c r="F13" s="2">
        <f>Table1[[#This Row],[الحافز ]]+Table1[[#This Row],[الراتب]]</f>
        <v>2400</v>
      </c>
      <c r="G13" s="2">
        <f>Table1[[#This Row],[الاجمالى ]]*5%</f>
        <v>120</v>
      </c>
      <c r="H13" s="2">
        <f>Table1[[#This Row],[الاجمالى ]]-Table1[[#This Row],[الضريبه]]</f>
        <v>2280</v>
      </c>
      <c r="J13" s="8"/>
      <c r="K13" s="8"/>
      <c r="L13" s="8"/>
      <c r="M13" s="8"/>
      <c r="N13" s="8"/>
      <c r="O13" s="8"/>
      <c r="P13" s="8"/>
    </row>
    <row r="14" spans="1:20" x14ac:dyDescent="0.2">
      <c r="A14" s="2" t="s">
        <v>22</v>
      </c>
      <c r="B14" s="2"/>
      <c r="C14" s="2"/>
      <c r="D14" s="2">
        <f>SUBTOTAL(105,D2:D13)</f>
        <v>1000</v>
      </c>
      <c r="E14" s="2">
        <f>Table1[[#This Row],[الراتب]]*20%</f>
        <v>200</v>
      </c>
      <c r="F14" s="2">
        <f>Table1[[#This Row],[الحافز ]]+Table1[[#This Row],[الراتب]]</f>
        <v>1200</v>
      </c>
      <c r="G14" s="2">
        <f>Table1[[#This Row],[الاجمالى ]]*5%</f>
        <v>60</v>
      </c>
      <c r="H14" s="2">
        <f>Table1[[#This Row],[الاجمالى ]]-Table1[[#This Row],[الضريبه]]</f>
        <v>1140</v>
      </c>
      <c r="J14" s="8"/>
      <c r="K14" s="8"/>
      <c r="L14" s="8"/>
      <c r="M14" s="8"/>
      <c r="N14" s="8"/>
      <c r="O14" s="8"/>
      <c r="P14" s="8"/>
    </row>
    <row r="15" spans="1:20" x14ac:dyDescent="0.2">
      <c r="A15" s="2" t="s">
        <v>23</v>
      </c>
      <c r="B15" s="2"/>
      <c r="C15" s="2"/>
      <c r="D15" s="2">
        <f>SUBTOTAL(101,D2:D14)</f>
        <v>1588.8888888888889</v>
      </c>
      <c r="E15" s="2">
        <f>Table1[[#This Row],[الراتب]]*20%</f>
        <v>317.77777777777783</v>
      </c>
      <c r="F15" s="2">
        <f>Table1[[#This Row],[الحافز ]]+Table1[[#This Row],[الراتب]]</f>
        <v>1906.6666666666667</v>
      </c>
      <c r="G15" s="2">
        <f>Table1[[#This Row],[الاجمالى ]]*5%</f>
        <v>95.333333333333343</v>
      </c>
      <c r="H15" s="2">
        <f>Table1[[#This Row],[الاجمالى ]]-Table1[[#This Row],[الضريبه]]</f>
        <v>1811.3333333333335</v>
      </c>
      <c r="J15" s="8"/>
      <c r="K15" s="8"/>
      <c r="L15" s="8"/>
      <c r="M15" s="8"/>
      <c r="N15" s="8"/>
      <c r="O15" s="8"/>
      <c r="P15" s="8"/>
    </row>
    <row r="16" spans="1:20" x14ac:dyDescent="0.2">
      <c r="J16" s="8"/>
      <c r="K16" s="8"/>
      <c r="L16" s="8"/>
      <c r="M16" s="8"/>
      <c r="N16" s="8"/>
      <c r="O16" s="8"/>
      <c r="P16" s="8"/>
    </row>
    <row r="17" spans="10:16" x14ac:dyDescent="0.2">
      <c r="J17" s="8"/>
      <c r="K17" s="8"/>
      <c r="L17" s="8"/>
      <c r="M17" s="8"/>
      <c r="N17" s="8"/>
      <c r="O17" s="8"/>
      <c r="P17" s="8"/>
    </row>
    <row r="18" spans="10:16" x14ac:dyDescent="0.2">
      <c r="J18" s="8"/>
      <c r="K18" s="8"/>
      <c r="L18" s="8"/>
      <c r="M18" s="8"/>
      <c r="N18" s="8"/>
      <c r="O18" s="8"/>
      <c r="P18" s="8"/>
    </row>
    <row r="19" spans="10:16" x14ac:dyDescent="0.2">
      <c r="J19" s="8"/>
      <c r="K19" s="8"/>
      <c r="L19" s="8"/>
      <c r="M19" s="8"/>
      <c r="N19" s="8"/>
      <c r="O19" s="8"/>
      <c r="P19" s="8"/>
    </row>
    <row r="20" spans="10:16" x14ac:dyDescent="0.2">
      <c r="J20" s="8"/>
      <c r="K20" s="8"/>
      <c r="L20" s="8"/>
      <c r="M20" s="8"/>
      <c r="N20" s="8"/>
      <c r="O20" s="8"/>
      <c r="P20" s="8"/>
    </row>
    <row r="21" spans="10:16" x14ac:dyDescent="0.2">
      <c r="J21" s="8"/>
      <c r="K21" s="8"/>
      <c r="L21" s="8"/>
      <c r="M21" s="8"/>
      <c r="N21" s="8"/>
      <c r="O21" s="8"/>
      <c r="P21" s="8"/>
    </row>
    <row r="22" spans="10:16" x14ac:dyDescent="0.2">
      <c r="J22" s="8"/>
      <c r="K22" s="8"/>
      <c r="L22" s="8"/>
      <c r="M22" s="8"/>
      <c r="N22" s="8"/>
      <c r="O22" s="8"/>
      <c r="P22" s="8"/>
    </row>
    <row r="23" spans="10:16" x14ac:dyDescent="0.2">
      <c r="J23" s="8"/>
      <c r="K23" s="8"/>
      <c r="L23" s="8"/>
      <c r="M23" s="8"/>
      <c r="N23" s="8"/>
      <c r="O23" s="8"/>
      <c r="P23" s="8"/>
    </row>
    <row r="24" spans="10:16" x14ac:dyDescent="0.2">
      <c r="J24" s="8"/>
      <c r="K24" s="8"/>
      <c r="L24" s="8"/>
      <c r="M24" s="8"/>
      <c r="N24" s="8"/>
      <c r="O24" s="8"/>
      <c r="P24" s="8"/>
    </row>
    <row r="25" spans="10:16" x14ac:dyDescent="0.2">
      <c r="J25" s="8"/>
      <c r="K25" s="8"/>
      <c r="L25" s="8"/>
      <c r="M25" s="8"/>
      <c r="N25" s="8"/>
      <c r="O25" s="8"/>
      <c r="P25" s="8"/>
    </row>
    <row r="26" spans="10:16" x14ac:dyDescent="0.2">
      <c r="J26" s="8"/>
      <c r="K26" s="8"/>
      <c r="L26" s="8"/>
      <c r="M26" s="8"/>
      <c r="N26" s="8"/>
      <c r="O26" s="8"/>
      <c r="P26" s="8"/>
    </row>
    <row r="27" spans="10:16" x14ac:dyDescent="0.2">
      <c r="J27" s="8"/>
      <c r="K27" s="8"/>
      <c r="L27" s="8"/>
      <c r="M27" s="8"/>
      <c r="N27" s="8"/>
      <c r="O27" s="8"/>
      <c r="P27" s="8"/>
    </row>
    <row r="28" spans="10:16" x14ac:dyDescent="0.2">
      <c r="J28" s="8"/>
      <c r="K28" s="8"/>
      <c r="L28" s="8"/>
      <c r="M28" s="8"/>
      <c r="N28" s="8"/>
      <c r="O28" s="8"/>
      <c r="P28" s="8"/>
    </row>
    <row r="29" spans="10:16" x14ac:dyDescent="0.2">
      <c r="J29" s="8"/>
      <c r="K29" s="8"/>
      <c r="L29" s="8"/>
      <c r="M29" s="8"/>
      <c r="N29" s="8"/>
      <c r="O29" s="8"/>
      <c r="P29" s="8"/>
    </row>
    <row r="30" spans="10:16" x14ac:dyDescent="0.2">
      <c r="J30" s="8"/>
      <c r="K30" s="8"/>
      <c r="L30" s="8"/>
      <c r="M30" s="8"/>
      <c r="N30" s="8"/>
      <c r="O30" s="8"/>
      <c r="P30" s="8"/>
    </row>
    <row r="31" spans="10:16" x14ac:dyDescent="0.2">
      <c r="J31" s="8"/>
      <c r="K31" s="8"/>
      <c r="L31" s="8"/>
      <c r="M31" s="8"/>
      <c r="N31" s="8"/>
      <c r="O31" s="8"/>
      <c r="P31" s="8"/>
    </row>
    <row r="32" spans="10:16" x14ac:dyDescent="0.2">
      <c r="J32" s="8"/>
      <c r="K32" s="8"/>
      <c r="L32" s="8"/>
      <c r="M32" s="8"/>
      <c r="N32" s="8"/>
      <c r="O32" s="8"/>
      <c r="P32" s="8"/>
    </row>
    <row r="33" spans="10:16" x14ac:dyDescent="0.2">
      <c r="J33" s="8"/>
      <c r="K33" s="8"/>
      <c r="L33" s="8"/>
      <c r="M33" s="8"/>
      <c r="N33" s="8"/>
      <c r="O33" s="8"/>
      <c r="P33" s="8"/>
    </row>
    <row r="34" spans="10:16" x14ac:dyDescent="0.2">
      <c r="J34" s="8"/>
      <c r="K34" s="8"/>
      <c r="L34" s="8"/>
      <c r="M34" s="8"/>
      <c r="N34" s="8"/>
      <c r="O34" s="8"/>
      <c r="P34" s="8"/>
    </row>
    <row r="35" spans="10:16" x14ac:dyDescent="0.2">
      <c r="J35" s="8"/>
      <c r="K35" s="8"/>
      <c r="L35" s="8"/>
      <c r="M35" s="8"/>
      <c r="N35" s="8"/>
      <c r="O35" s="8"/>
      <c r="P35" s="8"/>
    </row>
    <row r="36" spans="10:16" x14ac:dyDescent="0.2">
      <c r="J36" s="8"/>
      <c r="K36" s="8"/>
      <c r="L36" s="8"/>
      <c r="M36" s="8"/>
      <c r="N36" s="8"/>
      <c r="O36" s="8"/>
      <c r="P36" s="8"/>
    </row>
  </sheetData>
  <mergeCells count="1">
    <mergeCell ref="J11:P36"/>
  </mergeCell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rightToLeft="1" workbookViewId="0">
      <selection activeCell="F27" sqref="F27"/>
    </sheetView>
  </sheetViews>
  <sheetFormatPr defaultRowHeight="14.25" x14ac:dyDescent="0.2"/>
  <sheetData>
    <row r="1" spans="1:5" x14ac:dyDescent="0.2">
      <c r="A1">
        <v>1</v>
      </c>
      <c r="B1" t="s">
        <v>24</v>
      </c>
      <c r="C1" t="s">
        <v>33</v>
      </c>
      <c r="D1" t="s">
        <v>46</v>
      </c>
      <c r="E1" t="s">
        <v>51</v>
      </c>
    </row>
    <row r="2" spans="1:5" x14ac:dyDescent="0.2">
      <c r="A2">
        <v>2</v>
      </c>
      <c r="B2" t="s">
        <v>25</v>
      </c>
      <c r="C2" t="s">
        <v>34</v>
      </c>
      <c r="D2" t="s">
        <v>47</v>
      </c>
      <c r="E2" t="s">
        <v>49</v>
      </c>
    </row>
    <row r="3" spans="1:5" x14ac:dyDescent="0.2">
      <c r="A3">
        <v>3</v>
      </c>
      <c r="B3" t="s">
        <v>26</v>
      </c>
      <c r="C3" t="s">
        <v>35</v>
      </c>
      <c r="D3" t="s">
        <v>48</v>
      </c>
      <c r="E3" t="s">
        <v>51</v>
      </c>
    </row>
    <row r="4" spans="1:5" x14ac:dyDescent="0.2">
      <c r="A4">
        <v>4</v>
      </c>
      <c r="B4" t="s">
        <v>27</v>
      </c>
      <c r="C4" t="s">
        <v>36</v>
      </c>
      <c r="D4" t="s">
        <v>49</v>
      </c>
      <c r="E4" t="s">
        <v>52</v>
      </c>
    </row>
    <row r="5" spans="1:5" x14ac:dyDescent="0.2">
      <c r="A5">
        <v>5</v>
      </c>
      <c r="B5" t="s">
        <v>28</v>
      </c>
      <c r="C5" t="s">
        <v>37</v>
      </c>
      <c r="D5" t="s">
        <v>50</v>
      </c>
      <c r="E5" t="s">
        <v>51</v>
      </c>
    </row>
    <row r="6" spans="1:5" x14ac:dyDescent="0.2">
      <c r="A6">
        <v>6</v>
      </c>
      <c r="B6" t="s">
        <v>29</v>
      </c>
      <c r="C6" t="s">
        <v>38</v>
      </c>
      <c r="D6" t="s">
        <v>46</v>
      </c>
      <c r="E6" t="s">
        <v>53</v>
      </c>
    </row>
    <row r="7" spans="1:5" x14ac:dyDescent="0.2">
      <c r="A7">
        <v>7</v>
      </c>
      <c r="B7" t="s">
        <v>30</v>
      </c>
      <c r="C7" t="s">
        <v>39</v>
      </c>
      <c r="D7" t="s">
        <v>47</v>
      </c>
      <c r="E7" t="s">
        <v>51</v>
      </c>
    </row>
    <row r="8" spans="1:5" x14ac:dyDescent="0.2">
      <c r="A8">
        <v>8</v>
      </c>
      <c r="B8" t="s">
        <v>31</v>
      </c>
      <c r="C8" t="s">
        <v>40</v>
      </c>
      <c r="D8" t="s">
        <v>48</v>
      </c>
      <c r="E8" t="s">
        <v>54</v>
      </c>
    </row>
    <row r="9" spans="1:5" x14ac:dyDescent="0.2">
      <c r="A9">
        <v>9</v>
      </c>
      <c r="B9" t="s">
        <v>32</v>
      </c>
      <c r="C9" t="s">
        <v>41</v>
      </c>
      <c r="D9" t="s">
        <v>49</v>
      </c>
      <c r="E9" t="s">
        <v>51</v>
      </c>
    </row>
    <row r="10" spans="1:5" x14ac:dyDescent="0.2">
      <c r="A10">
        <v>10</v>
      </c>
      <c r="B10" t="s">
        <v>26</v>
      </c>
      <c r="C10" t="s">
        <v>42</v>
      </c>
      <c r="D10" t="s">
        <v>50</v>
      </c>
      <c r="E10" t="s">
        <v>55</v>
      </c>
    </row>
    <row r="11" spans="1:5" x14ac:dyDescent="0.2">
      <c r="A11">
        <v>11</v>
      </c>
      <c r="B11" t="s">
        <v>27</v>
      </c>
      <c r="C11" t="s">
        <v>43</v>
      </c>
      <c r="D11" t="s">
        <v>46</v>
      </c>
      <c r="E11" t="s">
        <v>51</v>
      </c>
    </row>
    <row r="12" spans="1:5" x14ac:dyDescent="0.2">
      <c r="A12">
        <v>12</v>
      </c>
      <c r="B12" t="s">
        <v>28</v>
      </c>
      <c r="C12" t="s">
        <v>44</v>
      </c>
      <c r="D12" t="s">
        <v>47</v>
      </c>
      <c r="E12" t="s">
        <v>56</v>
      </c>
    </row>
    <row r="13" spans="1:5" x14ac:dyDescent="0.2">
      <c r="A13">
        <v>13</v>
      </c>
      <c r="B13" t="s">
        <v>29</v>
      </c>
      <c r="C13" t="s">
        <v>45</v>
      </c>
      <c r="D13" t="s">
        <v>48</v>
      </c>
      <c r="E13" t="s">
        <v>51</v>
      </c>
    </row>
    <row r="14" spans="1:5" x14ac:dyDescent="0.2">
      <c r="A14">
        <v>14</v>
      </c>
      <c r="B14" t="s">
        <v>30</v>
      </c>
      <c r="C14" t="s">
        <v>34</v>
      </c>
      <c r="D14" t="s">
        <v>49</v>
      </c>
      <c r="E14" t="s">
        <v>49</v>
      </c>
    </row>
    <row r="15" spans="1:5" x14ac:dyDescent="0.2">
      <c r="A15">
        <v>15</v>
      </c>
      <c r="B15" t="s">
        <v>31</v>
      </c>
      <c r="C15" t="s">
        <v>35</v>
      </c>
      <c r="D15" t="s">
        <v>50</v>
      </c>
      <c r="E15" t="s">
        <v>51</v>
      </c>
    </row>
    <row r="16" spans="1:5" x14ac:dyDescent="0.2">
      <c r="A16">
        <v>16</v>
      </c>
      <c r="B16" t="s">
        <v>32</v>
      </c>
      <c r="C16" t="s">
        <v>36</v>
      </c>
      <c r="D16" t="s">
        <v>46</v>
      </c>
      <c r="E16" t="s">
        <v>52</v>
      </c>
    </row>
    <row r="17" spans="1:5" x14ac:dyDescent="0.2">
      <c r="A17">
        <v>17</v>
      </c>
      <c r="B17" t="s">
        <v>26</v>
      </c>
      <c r="C17" t="s">
        <v>37</v>
      </c>
      <c r="D17" t="s">
        <v>47</v>
      </c>
      <c r="E17" t="s">
        <v>51</v>
      </c>
    </row>
    <row r="18" spans="1:5" x14ac:dyDescent="0.2">
      <c r="A18">
        <v>18</v>
      </c>
      <c r="B18" t="s">
        <v>27</v>
      </c>
      <c r="C18" t="s">
        <v>38</v>
      </c>
      <c r="D18" t="s">
        <v>48</v>
      </c>
      <c r="E18" t="s">
        <v>53</v>
      </c>
    </row>
    <row r="19" spans="1:5" x14ac:dyDescent="0.2">
      <c r="A19">
        <v>19</v>
      </c>
      <c r="B19" t="s">
        <v>28</v>
      </c>
      <c r="C19" t="s">
        <v>39</v>
      </c>
      <c r="D19" t="s">
        <v>49</v>
      </c>
      <c r="E19" t="s">
        <v>51</v>
      </c>
    </row>
    <row r="20" spans="1:5" x14ac:dyDescent="0.2">
      <c r="A20">
        <v>20</v>
      </c>
      <c r="C20" t="s">
        <v>40</v>
      </c>
      <c r="D20" t="s">
        <v>50</v>
      </c>
      <c r="E20" t="s">
        <v>54</v>
      </c>
    </row>
    <row r="21" spans="1:5" x14ac:dyDescent="0.2">
      <c r="A21">
        <v>21</v>
      </c>
      <c r="C21" t="s">
        <v>41</v>
      </c>
      <c r="D21" t="s">
        <v>46</v>
      </c>
      <c r="E21" t="s">
        <v>51</v>
      </c>
    </row>
    <row r="22" spans="1:5" x14ac:dyDescent="0.2">
      <c r="A22">
        <v>22</v>
      </c>
      <c r="C22" t="s">
        <v>42</v>
      </c>
      <c r="D22" t="s">
        <v>47</v>
      </c>
      <c r="E22" t="s">
        <v>55</v>
      </c>
    </row>
    <row r="23" spans="1:5" x14ac:dyDescent="0.2">
      <c r="A23">
        <v>23</v>
      </c>
      <c r="C23" t="s">
        <v>43</v>
      </c>
      <c r="D23" t="s">
        <v>48</v>
      </c>
      <c r="E23" t="s">
        <v>51</v>
      </c>
    </row>
    <row r="24" spans="1:5" x14ac:dyDescent="0.2">
      <c r="A24">
        <v>24</v>
      </c>
      <c r="C24" t="s">
        <v>44</v>
      </c>
      <c r="D24" t="s">
        <v>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rightToLeft="1" workbookViewId="0">
      <selection activeCell="F29" sqref="F29"/>
    </sheetView>
  </sheetViews>
  <sheetFormatPr defaultRowHeight="14.25" x14ac:dyDescent="0.2"/>
  <cols>
    <col min="2" max="2" width="14" bestFit="1" customWidth="1"/>
    <col min="8" max="8" width="9.625" bestFit="1" customWidth="1"/>
  </cols>
  <sheetData>
    <row r="1" spans="1:8" x14ac:dyDescent="0.2">
      <c r="A1" t="s">
        <v>0</v>
      </c>
      <c r="B1" t="s">
        <v>58</v>
      </c>
      <c r="C1" t="s">
        <v>11</v>
      </c>
      <c r="D1" t="s">
        <v>59</v>
      </c>
      <c r="E1" t="s">
        <v>16</v>
      </c>
      <c r="F1" t="s">
        <v>60</v>
      </c>
      <c r="G1" t="s">
        <v>57</v>
      </c>
      <c r="H1" t="s">
        <v>75</v>
      </c>
    </row>
    <row r="2" spans="1:8" x14ac:dyDescent="0.2">
      <c r="A2">
        <v>1</v>
      </c>
      <c r="B2" t="s">
        <v>61</v>
      </c>
      <c r="C2" t="s">
        <v>12</v>
      </c>
      <c r="D2" t="s">
        <v>69</v>
      </c>
      <c r="E2">
        <v>6900</v>
      </c>
      <c r="F2">
        <v>6000</v>
      </c>
      <c r="G2">
        <f>IF(F1&lt;7000,500,200)</f>
        <v>200</v>
      </c>
      <c r="H2">
        <f>IF(F1&gt;=7000,F2*10%,F2*5%)</f>
        <v>600</v>
      </c>
    </row>
    <row r="3" spans="1:8" x14ac:dyDescent="0.2">
      <c r="A3">
        <v>2</v>
      </c>
      <c r="B3" t="s">
        <v>62</v>
      </c>
      <c r="C3" t="s">
        <v>13</v>
      </c>
      <c r="D3" t="s">
        <v>70</v>
      </c>
      <c r="E3">
        <v>8760</v>
      </c>
      <c r="F3">
        <v>7100</v>
      </c>
      <c r="G3">
        <f t="shared" ref="G3:G11" si="0">IF(F2&lt;7000,500,200)</f>
        <v>500</v>
      </c>
      <c r="H3">
        <f t="shared" ref="H3:H11" si="1">IF(F2&gt;=7000,F3*10%,F3*5%)</f>
        <v>355</v>
      </c>
    </row>
    <row r="4" spans="1:8" x14ac:dyDescent="0.2">
      <c r="A4">
        <v>3</v>
      </c>
      <c r="B4" t="s">
        <v>4</v>
      </c>
      <c r="C4" t="s">
        <v>14</v>
      </c>
      <c r="D4" t="s">
        <v>71</v>
      </c>
      <c r="E4">
        <v>6770</v>
      </c>
      <c r="F4">
        <v>7670</v>
      </c>
      <c r="G4">
        <f t="shared" si="0"/>
        <v>200</v>
      </c>
      <c r="H4">
        <f t="shared" si="1"/>
        <v>767</v>
      </c>
    </row>
    <row r="5" spans="1:8" x14ac:dyDescent="0.2">
      <c r="A5">
        <v>4</v>
      </c>
      <c r="B5" t="s">
        <v>5</v>
      </c>
      <c r="C5" t="s">
        <v>12</v>
      </c>
      <c r="D5" t="s">
        <v>72</v>
      </c>
      <c r="E5">
        <v>9000</v>
      </c>
      <c r="F5">
        <v>8970</v>
      </c>
      <c r="G5">
        <f t="shared" si="0"/>
        <v>200</v>
      </c>
      <c r="H5">
        <f t="shared" si="1"/>
        <v>897</v>
      </c>
    </row>
    <row r="6" spans="1:8" x14ac:dyDescent="0.2">
      <c r="A6">
        <v>5</v>
      </c>
      <c r="B6" t="s">
        <v>63</v>
      </c>
      <c r="C6" t="s">
        <v>13</v>
      </c>
      <c r="D6" t="s">
        <v>71</v>
      </c>
      <c r="E6">
        <v>6770</v>
      </c>
      <c r="F6">
        <v>7677</v>
      </c>
      <c r="G6">
        <f t="shared" si="0"/>
        <v>200</v>
      </c>
      <c r="H6">
        <f t="shared" si="1"/>
        <v>767.7</v>
      </c>
    </row>
    <row r="7" spans="1:8" x14ac:dyDescent="0.2">
      <c r="A7">
        <v>6</v>
      </c>
      <c r="B7" t="s">
        <v>64</v>
      </c>
      <c r="C7" t="s">
        <v>15</v>
      </c>
      <c r="D7" t="s">
        <v>73</v>
      </c>
      <c r="E7">
        <v>9000</v>
      </c>
      <c r="F7">
        <v>6800</v>
      </c>
      <c r="G7">
        <f t="shared" si="0"/>
        <v>200</v>
      </c>
      <c r="H7">
        <f t="shared" si="1"/>
        <v>680</v>
      </c>
    </row>
    <row r="8" spans="1:8" x14ac:dyDescent="0.2">
      <c r="A8">
        <v>7</v>
      </c>
      <c r="B8" t="s">
        <v>65</v>
      </c>
      <c r="C8" t="s">
        <v>13</v>
      </c>
      <c r="D8" t="s">
        <v>71</v>
      </c>
      <c r="E8">
        <v>6900</v>
      </c>
      <c r="F8">
        <v>6900</v>
      </c>
      <c r="G8">
        <f t="shared" si="0"/>
        <v>500</v>
      </c>
      <c r="H8">
        <f t="shared" si="1"/>
        <v>345</v>
      </c>
    </row>
    <row r="9" spans="1:8" x14ac:dyDescent="0.2">
      <c r="A9">
        <v>8</v>
      </c>
      <c r="B9" t="s">
        <v>66</v>
      </c>
      <c r="C9" t="s">
        <v>14</v>
      </c>
      <c r="D9" t="s">
        <v>71</v>
      </c>
      <c r="E9">
        <v>8780</v>
      </c>
      <c r="F9">
        <v>8780</v>
      </c>
      <c r="G9">
        <f t="shared" si="0"/>
        <v>500</v>
      </c>
      <c r="H9">
        <f t="shared" si="1"/>
        <v>439</v>
      </c>
    </row>
    <row r="10" spans="1:8" x14ac:dyDescent="0.2">
      <c r="A10">
        <v>9</v>
      </c>
      <c r="B10" t="s">
        <v>67</v>
      </c>
      <c r="C10" t="s">
        <v>12</v>
      </c>
      <c r="D10" t="s">
        <v>74</v>
      </c>
      <c r="E10">
        <v>6770</v>
      </c>
      <c r="F10">
        <v>6770</v>
      </c>
      <c r="G10">
        <f t="shared" si="0"/>
        <v>200</v>
      </c>
      <c r="H10">
        <f t="shared" si="1"/>
        <v>677</v>
      </c>
    </row>
    <row r="11" spans="1:8" x14ac:dyDescent="0.2">
      <c r="A11">
        <v>10</v>
      </c>
      <c r="B11" t="s">
        <v>68</v>
      </c>
      <c r="C11" t="s">
        <v>12</v>
      </c>
      <c r="D11" t="s">
        <v>71</v>
      </c>
      <c r="E11">
        <v>9000</v>
      </c>
      <c r="F11">
        <v>9000</v>
      </c>
      <c r="G11">
        <f t="shared" si="0"/>
        <v>500</v>
      </c>
      <c r="H11">
        <f t="shared" si="1"/>
        <v>450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rightToLeft="1" workbookViewId="0">
      <selection sqref="A1:E11"/>
    </sheetView>
  </sheetViews>
  <sheetFormatPr defaultRowHeight="14.25" x14ac:dyDescent="0.2"/>
  <sheetData>
    <row r="1" spans="1:8" x14ac:dyDescent="0.2">
      <c r="A1" t="s">
        <v>0</v>
      </c>
      <c r="B1" t="s">
        <v>58</v>
      </c>
      <c r="C1" t="s">
        <v>11</v>
      </c>
      <c r="D1" t="s">
        <v>59</v>
      </c>
      <c r="E1" t="s">
        <v>16</v>
      </c>
      <c r="F1" t="s">
        <v>60</v>
      </c>
      <c r="G1" t="s">
        <v>57</v>
      </c>
      <c r="H1" t="s">
        <v>75</v>
      </c>
    </row>
    <row r="2" spans="1:8" x14ac:dyDescent="0.2">
      <c r="A2">
        <v>1</v>
      </c>
      <c r="B2" t="s">
        <v>61</v>
      </c>
      <c r="C2" t="s">
        <v>12</v>
      </c>
      <c r="D2" t="s">
        <v>69</v>
      </c>
      <c r="E2">
        <v>6900</v>
      </c>
      <c r="F2">
        <v>6000</v>
      </c>
      <c r="G2">
        <f>IF(F2&gt;=7000,1000,IF(F2&gt;6500,800,IF(F2&gt;=6000,500,200)))</f>
        <v>500</v>
      </c>
      <c r="H2">
        <f>IF(F2&gt;=7000,F2*15%,IF(F2&gt;=6500,F2*10%,IF(F2&gt;=6000,F2*5%,F2*2%)))</f>
        <v>300</v>
      </c>
    </row>
    <row r="3" spans="1:8" x14ac:dyDescent="0.2">
      <c r="A3">
        <v>2</v>
      </c>
      <c r="B3" t="s">
        <v>62</v>
      </c>
      <c r="C3" t="s">
        <v>13</v>
      </c>
      <c r="D3" t="s">
        <v>70</v>
      </c>
      <c r="E3">
        <v>8760</v>
      </c>
      <c r="F3">
        <v>7100</v>
      </c>
      <c r="G3">
        <f t="shared" ref="G3:G11" si="0">IF(F3&gt;=7000,1000,IF(F3&gt;6500,800,IF(F3&gt;=6000,500,200)))</f>
        <v>1000</v>
      </c>
      <c r="H3">
        <f t="shared" ref="H3:H11" si="1">IF(F3&gt;=7000,F3*15%,IF(F3&gt;=6500,F3*10%,IF(F3&gt;=6000,F3*5%,F3*2%)))</f>
        <v>1065</v>
      </c>
    </row>
    <row r="4" spans="1:8" x14ac:dyDescent="0.2">
      <c r="A4">
        <v>3</v>
      </c>
      <c r="B4" t="s">
        <v>4</v>
      </c>
      <c r="C4" t="s">
        <v>14</v>
      </c>
      <c r="D4" t="s">
        <v>71</v>
      </c>
      <c r="E4">
        <v>6770</v>
      </c>
      <c r="F4">
        <v>7670</v>
      </c>
      <c r="G4">
        <f t="shared" si="0"/>
        <v>1000</v>
      </c>
      <c r="H4">
        <f t="shared" si="1"/>
        <v>1150.5</v>
      </c>
    </row>
    <row r="5" spans="1:8" x14ac:dyDescent="0.2">
      <c r="A5">
        <v>4</v>
      </c>
      <c r="B5" t="s">
        <v>5</v>
      </c>
      <c r="C5" t="s">
        <v>12</v>
      </c>
      <c r="D5" t="s">
        <v>72</v>
      </c>
      <c r="E5">
        <v>9000</v>
      </c>
      <c r="F5">
        <v>8970</v>
      </c>
      <c r="G5">
        <f t="shared" si="0"/>
        <v>1000</v>
      </c>
      <c r="H5">
        <f t="shared" si="1"/>
        <v>1345.5</v>
      </c>
    </row>
    <row r="6" spans="1:8" x14ac:dyDescent="0.2">
      <c r="A6">
        <v>5</v>
      </c>
      <c r="B6" t="s">
        <v>63</v>
      </c>
      <c r="C6" t="s">
        <v>13</v>
      </c>
      <c r="D6" t="s">
        <v>71</v>
      </c>
      <c r="E6">
        <v>6770</v>
      </c>
      <c r="F6">
        <v>7677</v>
      </c>
      <c r="G6">
        <f t="shared" si="0"/>
        <v>1000</v>
      </c>
      <c r="H6">
        <f t="shared" si="1"/>
        <v>1151.55</v>
      </c>
    </row>
    <row r="7" spans="1:8" x14ac:dyDescent="0.2">
      <c r="A7">
        <v>6</v>
      </c>
      <c r="B7" t="s">
        <v>64</v>
      </c>
      <c r="C7" t="s">
        <v>15</v>
      </c>
      <c r="D7" t="s">
        <v>73</v>
      </c>
      <c r="E7">
        <v>9000</v>
      </c>
      <c r="F7">
        <v>5600</v>
      </c>
      <c r="G7">
        <f t="shared" si="0"/>
        <v>200</v>
      </c>
      <c r="H7">
        <f t="shared" si="1"/>
        <v>112</v>
      </c>
    </row>
    <row r="8" spans="1:8" x14ac:dyDescent="0.2">
      <c r="A8">
        <v>7</v>
      </c>
      <c r="B8" t="s">
        <v>65</v>
      </c>
      <c r="C8" t="s">
        <v>13</v>
      </c>
      <c r="D8" t="s">
        <v>71</v>
      </c>
      <c r="E8">
        <v>6900</v>
      </c>
      <c r="F8">
        <v>6900</v>
      </c>
      <c r="G8">
        <f t="shared" si="0"/>
        <v>800</v>
      </c>
      <c r="H8">
        <f t="shared" si="1"/>
        <v>690</v>
      </c>
    </row>
    <row r="9" spans="1:8" x14ac:dyDescent="0.2">
      <c r="A9">
        <v>8</v>
      </c>
      <c r="B9" t="s">
        <v>66</v>
      </c>
      <c r="C9" t="s">
        <v>14</v>
      </c>
      <c r="D9" t="s">
        <v>71</v>
      </c>
      <c r="E9">
        <v>8780</v>
      </c>
      <c r="F9">
        <v>8780</v>
      </c>
      <c r="G9">
        <f t="shared" si="0"/>
        <v>1000</v>
      </c>
      <c r="H9">
        <f t="shared" si="1"/>
        <v>1317</v>
      </c>
    </row>
    <row r="10" spans="1:8" x14ac:dyDescent="0.2">
      <c r="A10">
        <v>9</v>
      </c>
      <c r="B10" t="s">
        <v>67</v>
      </c>
      <c r="C10" t="s">
        <v>12</v>
      </c>
      <c r="D10" t="s">
        <v>74</v>
      </c>
      <c r="E10">
        <v>6770</v>
      </c>
      <c r="F10">
        <v>6770</v>
      </c>
      <c r="G10">
        <f t="shared" si="0"/>
        <v>800</v>
      </c>
      <c r="H10">
        <f t="shared" si="1"/>
        <v>677</v>
      </c>
    </row>
    <row r="11" spans="1:8" x14ac:dyDescent="0.2">
      <c r="A11">
        <v>10</v>
      </c>
      <c r="B11" t="s">
        <v>68</v>
      </c>
      <c r="C11" t="s">
        <v>12</v>
      </c>
      <c r="D11" t="s">
        <v>71</v>
      </c>
      <c r="E11">
        <v>9000</v>
      </c>
      <c r="F11">
        <v>9000</v>
      </c>
      <c r="G11">
        <f t="shared" si="0"/>
        <v>1000</v>
      </c>
      <c r="H11">
        <f t="shared" si="1"/>
        <v>1350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rightToLeft="1" zoomScale="172" zoomScaleNormal="172" workbookViewId="0">
      <selection activeCell="L10" sqref="L10"/>
    </sheetView>
  </sheetViews>
  <sheetFormatPr defaultRowHeight="14.25" x14ac:dyDescent="0.2"/>
  <cols>
    <col min="2" max="2" width="14" bestFit="1" customWidth="1"/>
  </cols>
  <sheetData>
    <row r="1" spans="1:6" x14ac:dyDescent="0.2">
      <c r="A1" s="10" t="s">
        <v>0</v>
      </c>
      <c r="B1" s="10" t="s">
        <v>58</v>
      </c>
      <c r="C1" s="10" t="s">
        <v>11</v>
      </c>
      <c r="D1" s="10" t="s">
        <v>76</v>
      </c>
      <c r="E1" s="10" t="s">
        <v>77</v>
      </c>
      <c r="F1" s="10" t="s">
        <v>78</v>
      </c>
    </row>
    <row r="2" spans="1:6" x14ac:dyDescent="0.2">
      <c r="A2" s="10">
        <v>1</v>
      </c>
      <c r="B2" s="10" t="s">
        <v>61</v>
      </c>
      <c r="C2" s="10" t="s">
        <v>12</v>
      </c>
      <c r="D2" s="10" t="s">
        <v>79</v>
      </c>
      <c r="E2" s="11">
        <v>3</v>
      </c>
      <c r="F2" s="11" t="str">
        <f>IF(AND(D2="ممتاز",E2&gt;=5),"مقبول","مرفوض")</f>
        <v>مرفوض</v>
      </c>
    </row>
    <row r="3" spans="1:6" x14ac:dyDescent="0.2">
      <c r="A3" s="10">
        <v>2</v>
      </c>
      <c r="B3" s="10" t="s">
        <v>62</v>
      </c>
      <c r="C3" s="10" t="s">
        <v>13</v>
      </c>
      <c r="D3" s="10" t="s">
        <v>80</v>
      </c>
      <c r="E3" s="11">
        <v>4</v>
      </c>
      <c r="F3" s="11" t="str">
        <f t="shared" ref="F3:F11" si="0">IF(AND(D3="ممتاز",E3&gt;=5),"مقبول","مرفوض")</f>
        <v>مرفوض</v>
      </c>
    </row>
    <row r="4" spans="1:6" x14ac:dyDescent="0.2">
      <c r="A4" s="10">
        <v>3</v>
      </c>
      <c r="B4" s="10" t="s">
        <v>4</v>
      </c>
      <c r="C4" s="10" t="s">
        <v>14</v>
      </c>
      <c r="D4" s="10" t="s">
        <v>79</v>
      </c>
      <c r="E4" s="11">
        <v>7</v>
      </c>
      <c r="F4" s="11" t="str">
        <f t="shared" si="0"/>
        <v>مقبول</v>
      </c>
    </row>
    <row r="5" spans="1:6" x14ac:dyDescent="0.2">
      <c r="A5" s="10">
        <v>4</v>
      </c>
      <c r="B5" s="10" t="s">
        <v>5</v>
      </c>
      <c r="C5" s="10" t="s">
        <v>12</v>
      </c>
      <c r="D5" s="10" t="s">
        <v>81</v>
      </c>
      <c r="E5" s="11">
        <v>5</v>
      </c>
      <c r="F5" s="11" t="str">
        <f t="shared" si="0"/>
        <v>مرفوض</v>
      </c>
    </row>
    <row r="6" spans="1:6" x14ac:dyDescent="0.2">
      <c r="A6" s="10">
        <v>5</v>
      </c>
      <c r="B6" s="10" t="s">
        <v>63</v>
      </c>
      <c r="C6" s="10" t="s">
        <v>13</v>
      </c>
      <c r="D6" s="10" t="s">
        <v>79</v>
      </c>
      <c r="E6" s="11">
        <v>8</v>
      </c>
      <c r="F6" s="11" t="str">
        <f t="shared" si="0"/>
        <v>مقبول</v>
      </c>
    </row>
    <row r="7" spans="1:6" x14ac:dyDescent="0.2">
      <c r="A7" s="10">
        <v>6</v>
      </c>
      <c r="B7" s="10" t="s">
        <v>64</v>
      </c>
      <c r="C7" s="10" t="s">
        <v>15</v>
      </c>
      <c r="D7" s="10" t="s">
        <v>82</v>
      </c>
      <c r="E7" s="11">
        <v>4</v>
      </c>
      <c r="F7" s="11" t="str">
        <f t="shared" si="0"/>
        <v>مرفوض</v>
      </c>
    </row>
    <row r="8" spans="1:6" x14ac:dyDescent="0.2">
      <c r="A8" s="10">
        <v>7</v>
      </c>
      <c r="B8" s="10" t="s">
        <v>65</v>
      </c>
      <c r="C8" s="10" t="s">
        <v>13</v>
      </c>
      <c r="D8" s="10" t="s">
        <v>82</v>
      </c>
      <c r="E8" s="11">
        <v>7</v>
      </c>
      <c r="F8" s="11" t="str">
        <f t="shared" si="0"/>
        <v>مرفوض</v>
      </c>
    </row>
    <row r="9" spans="1:6" x14ac:dyDescent="0.2">
      <c r="A9" s="10">
        <v>8</v>
      </c>
      <c r="B9" s="10" t="s">
        <v>66</v>
      </c>
      <c r="C9" s="10" t="s">
        <v>14</v>
      </c>
      <c r="D9" s="10" t="s">
        <v>80</v>
      </c>
      <c r="E9" s="11">
        <v>5</v>
      </c>
      <c r="F9" s="11" t="str">
        <f t="shared" si="0"/>
        <v>مرفوض</v>
      </c>
    </row>
    <row r="10" spans="1:6" x14ac:dyDescent="0.2">
      <c r="A10" s="10">
        <v>9</v>
      </c>
      <c r="B10" s="10" t="s">
        <v>67</v>
      </c>
      <c r="C10" s="10" t="s">
        <v>12</v>
      </c>
      <c r="D10" s="10" t="s">
        <v>79</v>
      </c>
      <c r="E10" s="11">
        <v>4</v>
      </c>
      <c r="F10" s="11" t="str">
        <f t="shared" si="0"/>
        <v>مرفوض</v>
      </c>
    </row>
    <row r="11" spans="1:6" x14ac:dyDescent="0.2">
      <c r="A11" s="10">
        <v>10</v>
      </c>
      <c r="B11" s="10" t="s">
        <v>68</v>
      </c>
      <c r="C11" s="10" t="s">
        <v>12</v>
      </c>
      <c r="D11" s="10" t="s">
        <v>82</v>
      </c>
      <c r="E11" s="11">
        <v>9</v>
      </c>
      <c r="F11" s="11" t="str">
        <f t="shared" si="0"/>
        <v>مرفوض</v>
      </c>
    </row>
    <row r="25" ht="24.75" customHeight="1" x14ac:dyDescent="0.2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rightToLeft="1" zoomScale="220" zoomScaleNormal="220" workbookViewId="0">
      <selection activeCell="B4" sqref="B4"/>
    </sheetView>
  </sheetViews>
  <sheetFormatPr defaultRowHeight="14.25" x14ac:dyDescent="0.2"/>
  <cols>
    <col min="2" max="2" width="14" bestFit="1" customWidth="1"/>
  </cols>
  <sheetData>
    <row r="1" spans="1:7" x14ac:dyDescent="0.2">
      <c r="A1" s="10" t="s">
        <v>0</v>
      </c>
      <c r="B1" s="10" t="s">
        <v>58</v>
      </c>
      <c r="C1" s="10" t="s">
        <v>11</v>
      </c>
      <c r="D1" s="10" t="s">
        <v>76</v>
      </c>
      <c r="E1" s="10" t="s">
        <v>77</v>
      </c>
      <c r="F1" s="12" t="s">
        <v>78</v>
      </c>
      <c r="G1" s="12" t="s">
        <v>78</v>
      </c>
    </row>
    <row r="2" spans="1:7" x14ac:dyDescent="0.2">
      <c r="A2" s="10">
        <v>1</v>
      </c>
      <c r="B2" s="10" t="s">
        <v>61</v>
      </c>
      <c r="C2" s="10" t="s">
        <v>12</v>
      </c>
      <c r="D2" s="10" t="s">
        <v>79</v>
      </c>
      <c r="E2" s="11">
        <v>3</v>
      </c>
      <c r="F2" t="b">
        <f>OR(E2&gt;=5,D2="ممتاز")</f>
        <v>1</v>
      </c>
      <c r="G2" t="str">
        <f>IF(OR(D2="ممتاز",E2&gt;=5),"ممقبول","مرفوض")</f>
        <v>ممقبول</v>
      </c>
    </row>
    <row r="3" spans="1:7" x14ac:dyDescent="0.2">
      <c r="A3" s="10">
        <v>2</v>
      </c>
      <c r="B3" s="10" t="s">
        <v>62</v>
      </c>
      <c r="C3" s="10" t="s">
        <v>13</v>
      </c>
      <c r="D3" s="10" t="s">
        <v>80</v>
      </c>
      <c r="E3" s="11">
        <v>4</v>
      </c>
      <c r="F3" t="b">
        <f>OR(E3&gt;=5,D3="ممتاز")</f>
        <v>0</v>
      </c>
      <c r="G3" t="str">
        <f t="shared" ref="G3:G11" si="0">IF(OR(D3="ممتاز",E3&gt;=5),"ممقبول","مرفوض")</f>
        <v>مرفوض</v>
      </c>
    </row>
    <row r="4" spans="1:7" x14ac:dyDescent="0.2">
      <c r="A4" s="10">
        <v>3</v>
      </c>
      <c r="B4" s="10" t="s">
        <v>4</v>
      </c>
      <c r="C4" s="10" t="s">
        <v>14</v>
      </c>
      <c r="D4" s="10" t="s">
        <v>79</v>
      </c>
      <c r="E4" s="11">
        <v>7</v>
      </c>
      <c r="F4" t="b">
        <f>OR(E4&gt;=5,D4="ممتاز")</f>
        <v>1</v>
      </c>
      <c r="G4" t="str">
        <f t="shared" si="0"/>
        <v>ممقبول</v>
      </c>
    </row>
    <row r="5" spans="1:7" x14ac:dyDescent="0.2">
      <c r="A5" s="10">
        <v>4</v>
      </c>
      <c r="B5" s="10" t="s">
        <v>5</v>
      </c>
      <c r="C5" s="10" t="s">
        <v>12</v>
      </c>
      <c r="D5" s="10" t="s">
        <v>81</v>
      </c>
      <c r="E5" s="11">
        <v>5</v>
      </c>
      <c r="F5" t="b">
        <f>OR(E5&gt;=5,D5="ممتاز")</f>
        <v>1</v>
      </c>
      <c r="G5" t="str">
        <f t="shared" si="0"/>
        <v>ممقبول</v>
      </c>
    </row>
    <row r="6" spans="1:7" x14ac:dyDescent="0.2">
      <c r="A6" s="10">
        <v>5</v>
      </c>
      <c r="B6" s="10" t="s">
        <v>63</v>
      </c>
      <c r="C6" s="10" t="s">
        <v>13</v>
      </c>
      <c r="D6" s="10" t="s">
        <v>79</v>
      </c>
      <c r="E6" s="11">
        <v>8</v>
      </c>
      <c r="F6" t="b">
        <f>OR(E6&gt;=5,D6="ممتاز")</f>
        <v>1</v>
      </c>
      <c r="G6" t="str">
        <f t="shared" si="0"/>
        <v>ممقبول</v>
      </c>
    </row>
    <row r="7" spans="1:7" x14ac:dyDescent="0.2">
      <c r="A7" s="10">
        <v>6</v>
      </c>
      <c r="B7" s="10" t="s">
        <v>64</v>
      </c>
      <c r="C7" s="10" t="s">
        <v>15</v>
      </c>
      <c r="D7" s="10" t="s">
        <v>82</v>
      </c>
      <c r="E7" s="11">
        <v>4</v>
      </c>
      <c r="F7" t="b">
        <f>OR(E7&gt;=5,D7="ممتاز")</f>
        <v>0</v>
      </c>
      <c r="G7" t="str">
        <f t="shared" si="0"/>
        <v>مرفوض</v>
      </c>
    </row>
    <row r="8" spans="1:7" x14ac:dyDescent="0.2">
      <c r="A8" s="10">
        <v>7</v>
      </c>
      <c r="B8" s="10" t="s">
        <v>65</v>
      </c>
      <c r="C8" s="10" t="s">
        <v>13</v>
      </c>
      <c r="D8" s="10" t="s">
        <v>82</v>
      </c>
      <c r="E8" s="11">
        <v>7</v>
      </c>
      <c r="F8" t="b">
        <f>OR(E8&gt;=5,D8="ممتاز")</f>
        <v>1</v>
      </c>
      <c r="G8" t="str">
        <f t="shared" si="0"/>
        <v>ممقبول</v>
      </c>
    </row>
    <row r="9" spans="1:7" x14ac:dyDescent="0.2">
      <c r="A9" s="10">
        <v>8</v>
      </c>
      <c r="B9" s="10" t="s">
        <v>66</v>
      </c>
      <c r="C9" s="10" t="s">
        <v>14</v>
      </c>
      <c r="D9" s="10" t="s">
        <v>80</v>
      </c>
      <c r="E9" s="11">
        <v>5</v>
      </c>
      <c r="F9" t="b">
        <f>OR(E9&gt;=5,D9="ممتاز")</f>
        <v>1</v>
      </c>
      <c r="G9" t="str">
        <f t="shared" si="0"/>
        <v>ممقبول</v>
      </c>
    </row>
    <row r="10" spans="1:7" x14ac:dyDescent="0.2">
      <c r="A10" s="10">
        <v>9</v>
      </c>
      <c r="B10" s="10" t="s">
        <v>67</v>
      </c>
      <c r="C10" s="10" t="s">
        <v>12</v>
      </c>
      <c r="D10" s="10" t="s">
        <v>79</v>
      </c>
      <c r="E10" s="11">
        <v>4</v>
      </c>
      <c r="F10" t="b">
        <f>OR(E10&gt;=5,D10="ممتاز")</f>
        <v>1</v>
      </c>
      <c r="G10" t="str">
        <f t="shared" si="0"/>
        <v>ممقبول</v>
      </c>
    </row>
    <row r="11" spans="1:7" x14ac:dyDescent="0.2">
      <c r="A11" s="10">
        <v>10</v>
      </c>
      <c r="B11" s="10" t="s">
        <v>68</v>
      </c>
      <c r="C11" s="10" t="s">
        <v>12</v>
      </c>
      <c r="D11" s="10" t="s">
        <v>82</v>
      </c>
      <c r="E11" s="11">
        <v>9</v>
      </c>
      <c r="F11" t="b">
        <f>OR(E11&gt;=5,D11="ممتاز")</f>
        <v>1</v>
      </c>
      <c r="G11" t="str">
        <f t="shared" si="0"/>
        <v>ممقبول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rightToLeft="1" zoomScale="190" zoomScaleNormal="190" workbookViewId="0">
      <selection activeCell="H17" sqref="H17"/>
    </sheetView>
  </sheetViews>
  <sheetFormatPr defaultRowHeight="14.25" x14ac:dyDescent="0.2"/>
  <cols>
    <col min="2" max="2" width="14" bestFit="1" customWidth="1"/>
  </cols>
  <sheetData>
    <row r="1" spans="1:9" x14ac:dyDescent="0.2">
      <c r="A1" t="s">
        <v>0</v>
      </c>
      <c r="B1" t="s">
        <v>58</v>
      </c>
      <c r="C1" t="s">
        <v>11</v>
      </c>
      <c r="D1" t="s">
        <v>59</v>
      </c>
      <c r="E1" t="s">
        <v>16</v>
      </c>
    </row>
    <row r="2" spans="1:9" x14ac:dyDescent="0.2">
      <c r="A2">
        <v>1</v>
      </c>
      <c r="B2" t="s">
        <v>61</v>
      </c>
      <c r="C2" t="s">
        <v>12</v>
      </c>
      <c r="D2" t="s">
        <v>69</v>
      </c>
      <c r="E2">
        <v>6900</v>
      </c>
    </row>
    <row r="3" spans="1:9" x14ac:dyDescent="0.2">
      <c r="A3">
        <v>2</v>
      </c>
      <c r="B3" t="s">
        <v>62</v>
      </c>
      <c r="C3" t="s">
        <v>13</v>
      </c>
      <c r="D3" t="s">
        <v>70</v>
      </c>
      <c r="E3">
        <v>8760</v>
      </c>
    </row>
    <row r="4" spans="1:9" x14ac:dyDescent="0.2">
      <c r="A4">
        <v>3</v>
      </c>
      <c r="B4" t="s">
        <v>4</v>
      </c>
      <c r="C4" t="s">
        <v>14</v>
      </c>
      <c r="D4" t="s">
        <v>71</v>
      </c>
      <c r="E4">
        <v>6770</v>
      </c>
    </row>
    <row r="5" spans="1:9" x14ac:dyDescent="0.2">
      <c r="A5">
        <v>4</v>
      </c>
      <c r="B5" t="s">
        <v>5</v>
      </c>
      <c r="C5" t="s">
        <v>12</v>
      </c>
      <c r="D5" t="s">
        <v>72</v>
      </c>
      <c r="E5">
        <v>9000</v>
      </c>
      <c r="H5" s="13" t="s">
        <v>83</v>
      </c>
      <c r="I5" s="13"/>
    </row>
    <row r="6" spans="1:9" x14ac:dyDescent="0.2">
      <c r="A6">
        <v>5</v>
      </c>
      <c r="B6" t="s">
        <v>63</v>
      </c>
      <c r="C6" t="s">
        <v>13</v>
      </c>
      <c r="D6" t="s">
        <v>71</v>
      </c>
      <c r="E6">
        <v>6770</v>
      </c>
      <c r="H6" s="13"/>
      <c r="I6" s="13"/>
    </row>
    <row r="7" spans="1:9" x14ac:dyDescent="0.2">
      <c r="A7">
        <v>6</v>
      </c>
      <c r="B7" t="s">
        <v>64</v>
      </c>
      <c r="C7" t="s">
        <v>15</v>
      </c>
      <c r="D7" t="s">
        <v>73</v>
      </c>
      <c r="E7">
        <v>9000</v>
      </c>
      <c r="H7" s="13">
        <f>COUNTIF(D:D,D4)</f>
        <v>5</v>
      </c>
      <c r="I7" s="13"/>
    </row>
    <row r="8" spans="1:9" x14ac:dyDescent="0.2">
      <c r="A8">
        <v>7</v>
      </c>
      <c r="B8" t="s">
        <v>65</v>
      </c>
      <c r="C8" t="s">
        <v>13</v>
      </c>
      <c r="D8" t="s">
        <v>71</v>
      </c>
      <c r="E8">
        <v>6900</v>
      </c>
      <c r="H8" s="13"/>
      <c r="I8" s="13"/>
    </row>
    <row r="9" spans="1:9" x14ac:dyDescent="0.2">
      <c r="A9">
        <v>8</v>
      </c>
      <c r="B9" t="s">
        <v>66</v>
      </c>
      <c r="C9" t="s">
        <v>14</v>
      </c>
      <c r="D9" t="s">
        <v>71</v>
      </c>
      <c r="E9">
        <v>8780</v>
      </c>
    </row>
    <row r="10" spans="1:9" x14ac:dyDescent="0.2">
      <c r="A10">
        <v>9</v>
      </c>
      <c r="B10" t="s">
        <v>67</v>
      </c>
      <c r="C10" t="s">
        <v>12</v>
      </c>
      <c r="D10" t="s">
        <v>74</v>
      </c>
      <c r="E10">
        <v>6770</v>
      </c>
      <c r="H10" s="8">
        <f>SUMIF(D:D,D6,E:E)</f>
        <v>38220</v>
      </c>
      <c r="I10" s="8"/>
    </row>
    <row r="11" spans="1:9" x14ac:dyDescent="0.2">
      <c r="A11">
        <v>10</v>
      </c>
      <c r="B11" t="s">
        <v>68</v>
      </c>
      <c r="C11" t="s">
        <v>12</v>
      </c>
      <c r="D11" t="s">
        <v>71</v>
      </c>
      <c r="E11">
        <v>9000</v>
      </c>
      <c r="H11" s="8"/>
      <c r="I11" s="8"/>
    </row>
    <row r="12" spans="1:9" x14ac:dyDescent="0.2">
      <c r="H12" s="8"/>
      <c r="I12" s="8"/>
    </row>
    <row r="13" spans="1:9" x14ac:dyDescent="0.2">
      <c r="G13">
        <f>SUMIFS(E:E,D:D,D4,C:C,C4)</f>
        <v>15550</v>
      </c>
      <c r="H13" s="8"/>
      <c r="I13" s="8"/>
    </row>
    <row r="16" spans="1:9" x14ac:dyDescent="0.2">
      <c r="F16">
        <f>SUMIF(D:D,D7,E:E)</f>
        <v>9000</v>
      </c>
      <c r="I16">
        <f>COUNTIFS(D:D,D4,C:C,C4)</f>
        <v>2</v>
      </c>
    </row>
  </sheetData>
  <mergeCells count="3">
    <mergeCell ref="H10:I13"/>
    <mergeCell ref="H7:I8"/>
    <mergeCell ref="H5:I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rightToLeft="1" zoomScale="166" zoomScaleNormal="166" workbookViewId="0">
      <selection activeCell="B19" sqref="B19"/>
    </sheetView>
  </sheetViews>
  <sheetFormatPr defaultRowHeight="14.25" x14ac:dyDescent="0.2"/>
  <cols>
    <col min="1" max="1" width="26.25" bestFit="1" customWidth="1"/>
    <col min="2" max="2" width="30.125" bestFit="1" customWidth="1"/>
    <col min="3" max="4" width="24.625" bestFit="1" customWidth="1"/>
  </cols>
  <sheetData>
    <row r="1" spans="1:4" x14ac:dyDescent="0.2">
      <c r="A1" s="14" t="s">
        <v>84</v>
      </c>
      <c r="B1" s="14" t="s">
        <v>85</v>
      </c>
      <c r="C1" s="14" t="s">
        <v>86</v>
      </c>
      <c r="D1" s="14" t="s">
        <v>87</v>
      </c>
    </row>
    <row r="2" spans="1:4" x14ac:dyDescent="0.2">
      <c r="A2" s="14" t="s">
        <v>88</v>
      </c>
      <c r="B2" s="14" t="str">
        <f>UPPER(A2)</f>
        <v>IBRAHIM ELDESOUKY MOHAMED</v>
      </c>
      <c r="C2" s="14" t="str">
        <f>LOWER(A2)</f>
        <v>ibrahim eldesouky mohamed</v>
      </c>
      <c r="D2" s="14" t="str">
        <f>PROPER(A2)</f>
        <v>Ibrahim Eldesouky Mohamed</v>
      </c>
    </row>
    <row r="3" spans="1:4" x14ac:dyDescent="0.2">
      <c r="A3" s="14" t="s">
        <v>89</v>
      </c>
      <c r="B3" s="14" t="str">
        <f t="shared" ref="B3:B5" si="0">UPPER(A3)</f>
        <v>AIL MOHAMED AHMED</v>
      </c>
      <c r="C3" s="14" t="str">
        <f t="shared" ref="C3:C5" si="1">LOWER(A3)</f>
        <v>ail mohamed ahmed</v>
      </c>
      <c r="D3" s="14" t="str">
        <f t="shared" ref="D3:D5" si="2">PROPER(A3)</f>
        <v>Ail Mohamed Ahmed</v>
      </c>
    </row>
    <row r="4" spans="1:4" x14ac:dyDescent="0.2">
      <c r="A4" s="14" t="s">
        <v>90</v>
      </c>
      <c r="B4" s="14" t="str">
        <f t="shared" si="0"/>
        <v>MAHMOUD MOHAMED AIL</v>
      </c>
      <c r="C4" s="14" t="str">
        <f t="shared" si="1"/>
        <v>mahmoud mohamed ail</v>
      </c>
      <c r="D4" s="14" t="str">
        <f t="shared" si="2"/>
        <v>Mahmoud Mohamed Ail</v>
      </c>
    </row>
    <row r="5" spans="1:4" x14ac:dyDescent="0.2">
      <c r="A5" s="14" t="s">
        <v>91</v>
      </c>
      <c r="B5" s="14" t="str">
        <f t="shared" si="0"/>
        <v>MOHAMED IBRAHIM MAHMOUD</v>
      </c>
      <c r="C5" s="14" t="str">
        <f t="shared" si="1"/>
        <v>mohamed ibrahim mahmoud</v>
      </c>
      <c r="D5" s="14" t="str">
        <f t="shared" si="2"/>
        <v>Mohamed Ibrahim Mahmoud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rightToLeft="1" tabSelected="1" workbookViewId="0">
      <selection activeCell="K25" sqref="K25"/>
    </sheetView>
  </sheetViews>
  <sheetFormatPr defaultRowHeight="14.25" x14ac:dyDescent="0.2"/>
  <cols>
    <col min="5" max="5" width="11.875" bestFit="1" customWidth="1"/>
  </cols>
  <sheetData>
    <row r="1" spans="1:5" x14ac:dyDescent="0.2">
      <c r="A1" t="s">
        <v>0</v>
      </c>
      <c r="B1" t="s">
        <v>58</v>
      </c>
      <c r="C1" t="s">
        <v>11</v>
      </c>
      <c r="D1" t="s">
        <v>59</v>
      </c>
      <c r="E1" t="s">
        <v>16</v>
      </c>
    </row>
    <row r="2" spans="1:5" x14ac:dyDescent="0.2">
      <c r="A2">
        <v>1</v>
      </c>
      <c r="B2" t="s">
        <v>61</v>
      </c>
      <c r="C2" t="s">
        <v>12</v>
      </c>
      <c r="D2" t="s">
        <v>69</v>
      </c>
    </row>
    <row r="3" spans="1:5" x14ac:dyDescent="0.2">
      <c r="A3">
        <v>2</v>
      </c>
      <c r="B3" t="s">
        <v>62</v>
      </c>
      <c r="C3" t="s">
        <v>13</v>
      </c>
      <c r="D3" t="s">
        <v>70</v>
      </c>
      <c r="E3">
        <v>2222</v>
      </c>
    </row>
    <row r="4" spans="1:5" x14ac:dyDescent="0.2">
      <c r="A4">
        <v>3</v>
      </c>
      <c r="B4" t="s">
        <v>4</v>
      </c>
      <c r="C4" t="s">
        <v>14</v>
      </c>
      <c r="D4" t="s">
        <v>71</v>
      </c>
    </row>
    <row r="5" spans="1:5" x14ac:dyDescent="0.2">
      <c r="A5">
        <v>4</v>
      </c>
      <c r="B5" t="s">
        <v>5</v>
      </c>
      <c r="C5" t="s">
        <v>12</v>
      </c>
      <c r="D5" t="s">
        <v>72</v>
      </c>
    </row>
    <row r="6" spans="1:5" x14ac:dyDescent="0.2">
      <c r="A6">
        <v>5</v>
      </c>
      <c r="B6" t="s">
        <v>63</v>
      </c>
      <c r="C6" t="s">
        <v>13</v>
      </c>
      <c r="D6" t="s">
        <v>71</v>
      </c>
    </row>
    <row r="7" spans="1:5" x14ac:dyDescent="0.2">
      <c r="A7">
        <v>6</v>
      </c>
      <c r="B7" t="s">
        <v>64</v>
      </c>
      <c r="C7" t="s">
        <v>15</v>
      </c>
      <c r="D7" t="s">
        <v>73</v>
      </c>
    </row>
    <row r="8" spans="1:5" x14ac:dyDescent="0.2">
      <c r="A8">
        <v>7</v>
      </c>
      <c r="B8" t="s">
        <v>65</v>
      </c>
      <c r="C8" t="s">
        <v>13</v>
      </c>
      <c r="D8" t="s">
        <v>71</v>
      </c>
    </row>
    <row r="9" spans="1:5" x14ac:dyDescent="0.2">
      <c r="A9">
        <v>8</v>
      </c>
      <c r="B9" t="s">
        <v>66</v>
      </c>
      <c r="C9" t="s">
        <v>14</v>
      </c>
      <c r="D9" t="s">
        <v>71</v>
      </c>
    </row>
    <row r="10" spans="1:5" x14ac:dyDescent="0.2">
      <c r="A10">
        <v>9</v>
      </c>
      <c r="B10" t="s">
        <v>67</v>
      </c>
      <c r="C10" t="s">
        <v>12</v>
      </c>
      <c r="D10" t="s">
        <v>74</v>
      </c>
    </row>
    <row r="11" spans="1:5" x14ac:dyDescent="0.2">
      <c r="A11">
        <v>10</v>
      </c>
      <c r="B11" t="s">
        <v>68</v>
      </c>
      <c r="C11" t="s">
        <v>12</v>
      </c>
      <c r="D11" t="s">
        <v>71</v>
      </c>
    </row>
  </sheetData>
  <dataValidations xWindow="933" yWindow="661" count="1">
    <dataValidation type="whole" allowBlank="1" showInputMessage="1" showErrorMessage="1" errorTitle="مش قولتللك خلىباللك " error="الرقم لازم يكون اكبر من 1000واقل من 8000_x000a_" promptTitle="خلى باللك " prompt="الرقم لازم يكون اكبر من 1000واقل من 8000" sqref="A1:XFD1048576">
      <formula1>1000</formula1>
      <formula2>8000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</vt:i4>
      </vt:variant>
    </vt:vector>
  </HeadingPairs>
  <TitlesOfParts>
    <vt:vector size="10" baseType="lpstr">
      <vt:lpstr>مرتبات يناير </vt:lpstr>
      <vt:lpstr>سلاسل البيانات </vt:lpstr>
      <vt:lpstr>f</vt:lpstr>
      <vt:lpstr>ff</vt:lpstr>
      <vt:lpstr>and or </vt:lpstr>
      <vt:lpstr>or</vt:lpstr>
      <vt:lpstr>count if </vt:lpstr>
      <vt:lpstr>TEXT</vt:lpstr>
      <vt:lpstr>DV</vt:lpstr>
      <vt:lpstr>hfru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2019-11-18T16:48:40Z</dcterms:modified>
</cp:coreProperties>
</file>